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definedNames>
    <definedName name="_xlnm.Print_Area" localSheetId="0">Blad1!$A$1:$G$31</definedName>
  </definedNames>
  <calcPr calcId="125725"/>
</workbook>
</file>

<file path=xl/calcChain.xml><?xml version="1.0" encoding="utf-8"?>
<calcChain xmlns="http://schemas.openxmlformats.org/spreadsheetml/2006/main">
  <c r="E6" i="1"/>
  <c r="E17"/>
  <c r="E15"/>
  <c r="E19"/>
  <c r="E21" s="1"/>
  <c r="E25" s="1"/>
  <c r="E10"/>
  <c r="E5"/>
  <c r="G17" l="1"/>
  <c r="G19" s="1"/>
  <c r="G15"/>
  <c r="G5"/>
  <c r="E29"/>
  <c r="E31" s="1"/>
  <c r="G27"/>
  <c r="F17"/>
  <c r="F15"/>
  <c r="F6"/>
  <c r="F5"/>
  <c r="B30"/>
  <c r="C29"/>
  <c r="C31" s="1"/>
  <c r="D27"/>
  <c r="B19"/>
  <c r="D19"/>
  <c r="C19"/>
  <c r="G10"/>
  <c r="C10"/>
  <c r="C21" s="1"/>
  <c r="D10"/>
  <c r="B10"/>
  <c r="F19" l="1"/>
  <c r="G21"/>
  <c r="G25" s="1"/>
  <c r="G29" s="1"/>
  <c r="G31" s="1"/>
  <c r="F27" s="1"/>
  <c r="B27" s="1"/>
  <c r="B21"/>
  <c r="C23"/>
  <c r="C25" s="1"/>
  <c r="D21"/>
  <c r="F10"/>
  <c r="F21" s="1"/>
  <c r="D23" l="1"/>
  <c r="D25" s="1"/>
  <c r="D29" s="1"/>
  <c r="D31" s="1"/>
  <c r="B23" l="1"/>
  <c r="B25" l="1"/>
  <c r="B29" s="1"/>
  <c r="B31" s="1"/>
  <c r="F23"/>
  <c r="F25" s="1"/>
  <c r="F29" s="1"/>
  <c r="F31" s="1"/>
</calcChain>
</file>

<file path=xl/sharedStrings.xml><?xml version="1.0" encoding="utf-8"?>
<sst xmlns="http://schemas.openxmlformats.org/spreadsheetml/2006/main" count="26" uniqueCount="26">
  <si>
    <t>WIN Netherlands</t>
  </si>
  <si>
    <t>Incoming resources from generated funds</t>
  </si>
  <si>
    <t>Donations and Legacies</t>
  </si>
  <si>
    <t>Investment income</t>
  </si>
  <si>
    <t>Support from Word International</t>
  </si>
  <si>
    <t>Other income</t>
  </si>
  <si>
    <t>Total incoming resources</t>
  </si>
  <si>
    <t>Resources expended:</t>
  </si>
  <si>
    <t>Charitable activities</t>
  </si>
  <si>
    <t>Governance costs</t>
  </si>
  <si>
    <t>Total resources expended</t>
  </si>
  <si>
    <t>Net (outgoing)/incoming resources before transfers</t>
  </si>
  <si>
    <t>Gross transfers between funds</t>
  </si>
  <si>
    <t>Net(expenditure)/income for the year/ Net movement in funds</t>
  </si>
  <si>
    <t>Fund Balances at January 1</t>
  </si>
  <si>
    <t>Fund Balances in bank at December 31</t>
  </si>
  <si>
    <t>Loan Barcelona Convention</t>
  </si>
  <si>
    <t>Total Fund Balances</t>
  </si>
  <si>
    <t>Funds</t>
  </si>
  <si>
    <t>Total</t>
  </si>
  <si>
    <t>Unrestricted</t>
  </si>
  <si>
    <t>Designated</t>
  </si>
  <si>
    <t>Restricted</t>
  </si>
  <si>
    <t>Church Activities and Grants</t>
  </si>
  <si>
    <t xml:space="preserve">Seeds of </t>
  </si>
  <si>
    <t>Hope</t>
  </si>
</sst>
</file>

<file path=xl/styles.xml><?xml version="1.0" encoding="utf-8"?>
<styleSheet xmlns="http://schemas.openxmlformats.org/spreadsheetml/2006/main">
  <numFmts count="1">
    <numFmt numFmtId="42" formatCode="_ &quot;€&quot;\ * #,##0_ ;_ &quot;€&quot;\ * \-#,##0_ ;_ &quot;€&quot;\ * &quot;-&quot;_ ;_ @_ 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42" fontId="1" fillId="0" borderId="0" xfId="0" applyNumberFormat="1" applyFont="1"/>
    <xf numFmtId="0" fontId="1" fillId="0" borderId="0" xfId="0" applyNumberFormat="1" applyFont="1"/>
    <xf numFmtId="42" fontId="0" fillId="0" borderId="0" xfId="0" applyNumberFormat="1"/>
    <xf numFmtId="42" fontId="1" fillId="0" borderId="0" xfId="0" applyNumberFormat="1" applyFont="1" applyAlignment="1">
      <alignment horizontal="center"/>
    </xf>
    <xf numFmtId="42" fontId="1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in%20NL%20Finance%20Report%20%20201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 Report"/>
      <sheetName val="Financial Cash Flow"/>
      <sheetName val="Funds Report"/>
      <sheetName val="WIN INT Overview"/>
    </sheetNames>
    <sheetDataSet>
      <sheetData sheetId="0"/>
      <sheetData sheetId="1">
        <row r="7">
          <cell r="N7">
            <v>2871</v>
          </cell>
        </row>
      </sheetData>
      <sheetData sheetId="2">
        <row r="7">
          <cell r="E7">
            <v>3775.2799999999997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1"/>
  <sheetViews>
    <sheetView tabSelected="1" workbookViewId="0">
      <selection activeCell="E7" sqref="E7"/>
    </sheetView>
  </sheetViews>
  <sheetFormatPr defaultRowHeight="15"/>
  <cols>
    <col min="1" max="1" width="58.85546875" customWidth="1"/>
    <col min="2" max="2" width="12.28515625" customWidth="1"/>
    <col min="3" max="3" width="11.5703125" customWidth="1"/>
    <col min="4" max="5" width="11" customWidth="1"/>
  </cols>
  <sheetData>
    <row r="1" spans="1:7">
      <c r="A1" s="1" t="s">
        <v>0</v>
      </c>
      <c r="B1" s="6" t="s">
        <v>18</v>
      </c>
      <c r="C1" s="6"/>
      <c r="D1" s="6"/>
      <c r="E1" s="5" t="s">
        <v>24</v>
      </c>
      <c r="F1" s="6" t="s">
        <v>19</v>
      </c>
      <c r="G1" s="6"/>
    </row>
    <row r="2" spans="1:7">
      <c r="A2" s="1"/>
      <c r="B2" s="2" t="s">
        <v>20</v>
      </c>
      <c r="C2" s="2" t="s">
        <v>21</v>
      </c>
      <c r="D2" s="2" t="s">
        <v>22</v>
      </c>
      <c r="E2" s="5" t="s">
        <v>25</v>
      </c>
      <c r="F2" s="3">
        <v>2012</v>
      </c>
      <c r="G2" s="3">
        <v>2011</v>
      </c>
    </row>
    <row r="3" spans="1:7">
      <c r="B3" s="4"/>
      <c r="C3" s="4"/>
      <c r="D3" s="4"/>
      <c r="E3" s="4"/>
      <c r="F3" s="4"/>
      <c r="G3" s="4"/>
    </row>
    <row r="4" spans="1:7">
      <c r="A4" s="1" t="s">
        <v>1</v>
      </c>
      <c r="B4" s="4"/>
      <c r="C4" s="4"/>
      <c r="D4" s="4"/>
      <c r="E4" s="4"/>
      <c r="F4" s="4"/>
      <c r="G4" s="4"/>
    </row>
    <row r="5" spans="1:7">
      <c r="A5" t="s">
        <v>2</v>
      </c>
      <c r="B5" s="4">
        <v>34025.229999999996</v>
      </c>
      <c r="C5" s="4"/>
      <c r="D5" s="4">
        <v>1907.22</v>
      </c>
      <c r="E5" s="4">
        <f>5007.45</f>
        <v>5007.45</v>
      </c>
      <c r="F5" s="4">
        <f>SUM(B5:E5)</f>
        <v>40939.899999999994</v>
      </c>
      <c r="G5" s="4">
        <f>27306.8+5174.75</f>
        <v>32481.55</v>
      </c>
    </row>
    <row r="6" spans="1:7">
      <c r="A6" t="s">
        <v>3</v>
      </c>
      <c r="B6" s="4">
        <v>8.48</v>
      </c>
      <c r="C6" s="4"/>
      <c r="D6" s="4"/>
      <c r="E6" s="4">
        <f>7.37</f>
        <v>7.37</v>
      </c>
      <c r="F6" s="4">
        <f>SUM(B6:E6)</f>
        <v>15.850000000000001</v>
      </c>
      <c r="G6" s="4"/>
    </row>
    <row r="7" spans="1:7">
      <c r="A7" t="s">
        <v>4</v>
      </c>
      <c r="B7" s="4"/>
      <c r="C7" s="4"/>
      <c r="D7" s="4"/>
      <c r="E7" s="4"/>
      <c r="F7" s="4"/>
      <c r="G7" s="4">
        <v>4022.55</v>
      </c>
    </row>
    <row r="8" spans="1:7">
      <c r="A8" t="s">
        <v>5</v>
      </c>
      <c r="B8" s="4"/>
      <c r="C8" s="4"/>
      <c r="D8" s="4"/>
      <c r="E8" s="4"/>
      <c r="F8" s="4"/>
      <c r="G8" s="4">
        <v>181.66</v>
      </c>
    </row>
    <row r="9" spans="1:7">
      <c r="B9" s="4"/>
      <c r="C9" s="4"/>
      <c r="D9" s="4"/>
      <c r="E9" s="4"/>
      <c r="F9" s="4"/>
      <c r="G9" s="4"/>
    </row>
    <row r="10" spans="1:7">
      <c r="A10" s="1" t="s">
        <v>6</v>
      </c>
      <c r="B10" s="4">
        <f t="shared" ref="B10:E10" si="0">SUM(B5:B9)</f>
        <v>34033.71</v>
      </c>
      <c r="C10" s="4">
        <f t="shared" si="0"/>
        <v>0</v>
      </c>
      <c r="D10" s="4">
        <f t="shared" si="0"/>
        <v>1907.22</v>
      </c>
      <c r="E10" s="4">
        <f t="shared" si="0"/>
        <v>5014.82</v>
      </c>
      <c r="F10" s="4">
        <f>SUM(F5:F9)</f>
        <v>40955.749999999993</v>
      </c>
      <c r="G10" s="4">
        <f>SUM(G5:G9)</f>
        <v>36685.760000000002</v>
      </c>
    </row>
    <row r="11" spans="1:7">
      <c r="B11" s="4"/>
      <c r="C11" s="4"/>
      <c r="D11" s="4"/>
      <c r="E11" s="4"/>
      <c r="F11" s="4"/>
      <c r="G11" s="4"/>
    </row>
    <row r="12" spans="1:7">
      <c r="A12" t="s">
        <v>7</v>
      </c>
      <c r="B12" s="4"/>
      <c r="C12" s="4"/>
      <c r="D12" s="4"/>
      <c r="E12" s="4"/>
      <c r="F12" s="4"/>
      <c r="G12" s="4"/>
    </row>
    <row r="13" spans="1:7">
      <c r="B13" s="4"/>
      <c r="C13" s="4"/>
      <c r="D13" s="4"/>
      <c r="E13" s="4"/>
      <c r="F13" s="4"/>
      <c r="G13" s="4"/>
    </row>
    <row r="14" spans="1:7">
      <c r="A14" s="1" t="s">
        <v>8</v>
      </c>
      <c r="B14" s="4"/>
      <c r="C14" s="4"/>
      <c r="D14" s="4"/>
      <c r="E14" s="4"/>
      <c r="F14" s="4"/>
      <c r="G14" s="4"/>
    </row>
    <row r="15" spans="1:7">
      <c r="A15" t="s">
        <v>23</v>
      </c>
      <c r="B15" s="4">
        <v>22747.989999999998</v>
      </c>
      <c r="C15" s="4">
        <v>5455.57</v>
      </c>
      <c r="D15" s="4">
        <v>2277.2200000000003</v>
      </c>
      <c r="E15" s="4">
        <f>4071.13+655.6</f>
        <v>4726.7300000000005</v>
      </c>
      <c r="F15" s="4">
        <f>SUM(B15:E15)</f>
        <v>35207.51</v>
      </c>
      <c r="G15" s="4">
        <f>28986.23+5420</f>
        <v>34406.229999999996</v>
      </c>
    </row>
    <row r="16" spans="1:7">
      <c r="B16" s="4"/>
      <c r="C16" s="4"/>
      <c r="D16" s="4"/>
      <c r="E16" s="4"/>
      <c r="F16" s="4"/>
      <c r="G16" s="4"/>
    </row>
    <row r="17" spans="1:7">
      <c r="A17" t="s">
        <v>9</v>
      </c>
      <c r="B17" s="4">
        <v>1211.7</v>
      </c>
      <c r="C17" s="4"/>
      <c r="D17" s="4"/>
      <c r="E17" s="4">
        <f>114.03+45.9+72.5</f>
        <v>232.43</v>
      </c>
      <c r="F17" s="4">
        <f>SUM(B17:E17)</f>
        <v>1444.13</v>
      </c>
      <c r="G17" s="4">
        <f>911.64+102.78+88.13</f>
        <v>1102.55</v>
      </c>
    </row>
    <row r="18" spans="1:7">
      <c r="B18" s="4"/>
      <c r="C18" s="4"/>
      <c r="D18" s="4"/>
      <c r="E18" s="4"/>
      <c r="F18" s="4"/>
      <c r="G18" s="4"/>
    </row>
    <row r="19" spans="1:7">
      <c r="A19" t="s">
        <v>10</v>
      </c>
      <c r="B19" s="4">
        <f>SUM(B15:B18)</f>
        <v>23959.69</v>
      </c>
      <c r="C19" s="4">
        <f t="shared" ref="C19:G19" si="1">SUM(C15:C18)</f>
        <v>5455.57</v>
      </c>
      <c r="D19" s="4">
        <f t="shared" si="1"/>
        <v>2277.2200000000003</v>
      </c>
      <c r="E19" s="4">
        <f t="shared" si="1"/>
        <v>4959.1600000000008</v>
      </c>
      <c r="F19" s="4">
        <f t="shared" si="1"/>
        <v>36651.64</v>
      </c>
      <c r="G19" s="4">
        <f t="shared" si="1"/>
        <v>35508.78</v>
      </c>
    </row>
    <row r="20" spans="1:7">
      <c r="B20" s="4"/>
      <c r="C20" s="4"/>
      <c r="D20" s="4"/>
      <c r="E20" s="4"/>
      <c r="F20" s="4"/>
      <c r="G20" s="4"/>
    </row>
    <row r="21" spans="1:7">
      <c r="A21" t="s">
        <v>11</v>
      </c>
      <c r="B21" s="4">
        <f>B10-B19</f>
        <v>10074.02</v>
      </c>
      <c r="C21" s="4">
        <f t="shared" ref="C21:G21" si="2">C10-C19</f>
        <v>-5455.57</v>
      </c>
      <c r="D21" s="4">
        <f t="shared" si="2"/>
        <v>-370.00000000000023</v>
      </c>
      <c r="E21" s="4">
        <f t="shared" si="2"/>
        <v>55.659999999998945</v>
      </c>
      <c r="F21" s="4">
        <f t="shared" si="2"/>
        <v>4304.1099999999933</v>
      </c>
      <c r="G21" s="4">
        <f t="shared" si="2"/>
        <v>1176.9800000000032</v>
      </c>
    </row>
    <row r="22" spans="1:7">
      <c r="B22" s="4"/>
      <c r="C22" s="4"/>
      <c r="D22" s="4"/>
      <c r="E22" s="4"/>
      <c r="F22" s="4"/>
      <c r="G22" s="4"/>
    </row>
    <row r="23" spans="1:7">
      <c r="A23" t="s">
        <v>12</v>
      </c>
      <c r="B23" s="4">
        <f>-SUM(C23:D23)</f>
        <v>-5560.32</v>
      </c>
      <c r="C23" s="4">
        <f>-C21+C29-C27</f>
        <v>5552.32</v>
      </c>
      <c r="D23" s="4">
        <f>-D21-362</f>
        <v>8.0000000000002274</v>
      </c>
      <c r="E23" s="4"/>
      <c r="F23" s="4">
        <f>SUM(B23:E23)</f>
        <v>2.2737367544323206E-13</v>
      </c>
      <c r="G23" s="4">
        <v>0</v>
      </c>
    </row>
    <row r="24" spans="1:7">
      <c r="B24" s="4"/>
      <c r="C24" s="4"/>
      <c r="D24" s="4"/>
      <c r="E24" s="4"/>
      <c r="F24" s="4"/>
      <c r="G24" s="4"/>
    </row>
    <row r="25" spans="1:7">
      <c r="A25" t="s">
        <v>13</v>
      </c>
      <c r="B25" s="4">
        <f>SUM(B21:B24)</f>
        <v>4513.7000000000007</v>
      </c>
      <c r="C25" s="4">
        <f t="shared" ref="C25:G25" si="3">SUM(C21:C24)</f>
        <v>96.75</v>
      </c>
      <c r="D25" s="4">
        <f t="shared" si="3"/>
        <v>-362</v>
      </c>
      <c r="E25" s="4">
        <f t="shared" si="3"/>
        <v>55.659999999998945</v>
      </c>
      <c r="F25" s="4">
        <f t="shared" si="3"/>
        <v>4304.1099999999933</v>
      </c>
      <c r="G25" s="4">
        <f t="shared" si="3"/>
        <v>1176.9800000000032</v>
      </c>
    </row>
    <row r="26" spans="1:7">
      <c r="B26" s="4"/>
      <c r="C26" s="4"/>
      <c r="D26" s="4"/>
      <c r="E26" s="4"/>
      <c r="F26" s="4"/>
      <c r="G26" s="4"/>
    </row>
    <row r="27" spans="1:7">
      <c r="A27" t="s">
        <v>14</v>
      </c>
      <c r="B27" s="4">
        <f>F27-SUM(C27:E27)</f>
        <v>3062.930000000003</v>
      </c>
      <c r="C27" s="4">
        <v>290.35000000000002</v>
      </c>
      <c r="D27" s="4">
        <f>362+60</f>
        <v>422</v>
      </c>
      <c r="E27" s="4">
        <v>3169.69</v>
      </c>
      <c r="F27" s="4">
        <f>G31</f>
        <v>6944.970000000003</v>
      </c>
      <c r="G27" s="4">
        <f>2162.14+3605.85</f>
        <v>5767.99</v>
      </c>
    </row>
    <row r="28" spans="1:7">
      <c r="B28" s="4"/>
      <c r="C28" s="4"/>
      <c r="D28" s="4"/>
      <c r="E28" s="4"/>
      <c r="F28" s="4"/>
      <c r="G28" s="4"/>
    </row>
    <row r="29" spans="1:7">
      <c r="A29" t="s">
        <v>15</v>
      </c>
      <c r="B29" s="4">
        <f t="shared" ref="B29:E29" si="4">B25+B27-B30</f>
        <v>6576.6300000000037</v>
      </c>
      <c r="C29" s="4">
        <f>'[1]Financial Cash Flow'!N7/10+100</f>
        <v>387.1</v>
      </c>
      <c r="D29" s="4">
        <f t="shared" si="4"/>
        <v>60</v>
      </c>
      <c r="E29" s="4">
        <f t="shared" si="4"/>
        <v>3225.349999999999</v>
      </c>
      <c r="F29" s="4">
        <f>F25+F27-F30</f>
        <v>10249.079999999996</v>
      </c>
      <c r="G29" s="4">
        <f>G25+G27</f>
        <v>6944.970000000003</v>
      </c>
    </row>
    <row r="30" spans="1:7">
      <c r="A30" t="s">
        <v>16</v>
      </c>
      <c r="B30" s="4">
        <f>F30</f>
        <v>1000</v>
      </c>
      <c r="C30" s="4"/>
      <c r="D30" s="4"/>
      <c r="E30" s="4"/>
      <c r="F30" s="4">
        <v>1000</v>
      </c>
      <c r="G30" s="4"/>
    </row>
    <row r="31" spans="1:7">
      <c r="A31" t="s">
        <v>17</v>
      </c>
      <c r="B31" s="4">
        <f>SUM(B29:B30)</f>
        <v>7576.6300000000037</v>
      </c>
      <c r="C31" s="4">
        <f t="shared" ref="C31:G31" si="5">SUM(C29:C30)</f>
        <v>387.1</v>
      </c>
      <c r="D31" s="4">
        <f t="shared" si="5"/>
        <v>60</v>
      </c>
      <c r="E31" s="4">
        <f t="shared" si="5"/>
        <v>3225.349999999999</v>
      </c>
      <c r="F31" s="4">
        <f t="shared" si="5"/>
        <v>11249.079999999996</v>
      </c>
      <c r="G31" s="4">
        <f t="shared" si="5"/>
        <v>6944.970000000003</v>
      </c>
    </row>
  </sheetData>
  <mergeCells count="2">
    <mergeCell ref="B1:D1"/>
    <mergeCell ref="F1:G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1200" verticalDpi="0" r:id="rId1"/>
  <headerFooter>
    <oddHeader>&amp;CFinancial Statement WIN NL 2012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Blad1!Afdrukbereik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</dc:creator>
  <cp:lastModifiedBy>Nico</cp:lastModifiedBy>
  <cp:lastPrinted>2013-10-08T12:55:31Z</cp:lastPrinted>
  <dcterms:created xsi:type="dcterms:W3CDTF">2013-09-28T22:02:16Z</dcterms:created>
  <dcterms:modified xsi:type="dcterms:W3CDTF">2013-12-19T13:00:44Z</dcterms:modified>
</cp:coreProperties>
</file>